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6\Мурманск\ОКН проекты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4" i="1" l="1"/>
  <c r="I64" i="1"/>
  <c r="I79" i="1"/>
  <c r="I51" i="1" l="1"/>
  <c r="I96" i="1" l="1"/>
  <c r="I95" i="1"/>
  <c r="I80" i="1"/>
  <c r="I65" i="1"/>
  <c r="I52" i="1"/>
  <c r="I97" i="1" l="1"/>
  <c r="I98" i="1" s="1"/>
  <c r="I66" i="1"/>
  <c r="I53" i="1"/>
  <c r="I54" i="1" s="1"/>
  <c r="I55" i="1" s="1"/>
  <c r="I81" i="1"/>
  <c r="I82" i="1" l="1"/>
  <c r="I83" i="1" s="1"/>
  <c r="I67" i="1"/>
  <c r="I68" i="1" s="1"/>
  <c r="I13" i="1"/>
  <c r="I16" i="1" l="1"/>
  <c r="I15" i="1"/>
  <c r="I99" i="1"/>
  <c r="I100" i="1" s="1"/>
  <c r="I84" i="1"/>
  <c r="I85" i="1" s="1"/>
  <c r="I69" i="1"/>
  <c r="I70" i="1" s="1"/>
  <c r="I71" i="1" s="1"/>
  <c r="I72" i="1" s="1"/>
  <c r="I73" i="1" l="1"/>
  <c r="I86" i="1"/>
  <c r="I87" i="1" s="1"/>
  <c r="I88" i="1" s="1"/>
  <c r="I101" i="1"/>
  <c r="I102" i="1" s="1"/>
  <c r="I103" i="1" s="1"/>
  <c r="I35" i="1"/>
  <c r="I38" i="1" l="1"/>
  <c r="I37" i="1"/>
  <c r="I56" i="1"/>
  <c r="I57" i="1" s="1"/>
  <c r="I58" i="1" s="1"/>
  <c r="I17" i="1"/>
  <c r="I18" i="1" s="1"/>
  <c r="I39" i="1" l="1"/>
  <c r="I40" i="1" s="1"/>
  <c r="I41" i="1" s="1"/>
  <c r="I19" i="1"/>
  <c r="I21" i="1" s="1"/>
  <c r="I43" i="1" l="1"/>
  <c r="I105" i="1" s="1"/>
  <c r="I22" i="1"/>
  <c r="I23" i="1" s="1"/>
  <c r="I25" i="1" s="1"/>
  <c r="I106" i="1" l="1"/>
  <c r="I107" i="1" s="1"/>
  <c r="I44" i="1"/>
  <c r="I45" i="1" s="1"/>
  <c r="I46" i="1" s="1"/>
  <c r="I108" i="1" l="1"/>
  <c r="I113" i="1" s="1"/>
  <c r="I115" i="1" s="1"/>
  <c r="I117" i="1" l="1"/>
</calcChain>
</file>

<file path=xl/sharedStrings.xml><?xml version="1.0" encoding="utf-8"?>
<sst xmlns="http://schemas.openxmlformats.org/spreadsheetml/2006/main" count="220" uniqueCount="76">
  <si>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</si>
  <si>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</si>
  <si>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</si>
  <si>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</si>
  <si>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</si>
  <si>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</si>
  <si>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</si>
  <si>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</si>
  <si>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</si>
  <si>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</si>
  <si>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</si>
  <si>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</si>
  <si>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</si>
  <si>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</si>
  <si>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</si>
  <si>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</si>
  <si>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</si>
  <si>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</si>
  <si>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</si>
  <si>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</si>
  <si>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</si>
  <si>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</si>
  <si>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</si>
  <si>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</si>
  <si>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</si>
  <si>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</si>
  <si>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</si>
  <si>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</si>
  <si>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</si>
  <si>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</si>
  <si>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</si>
  <si>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</si>
  <si>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</si>
  <si>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</si>
  <si>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</si>
  <si>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</si>
  <si>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</si>
  <si>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</si>
  <si>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</si>
  <si>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</si>
  <si>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</si>
  <si>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</si>
  <si>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</si>
  <si>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</si>
  <si>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</si>
  <si>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</si>
  <si>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</si>
  <si>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</si>
  <si>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</si>
  <si>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</si>
  <si>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</si>
  <si>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</si>
  <si>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</si>
  <si>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</si>
  <si>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</si>
  <si>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</si>
  <si>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</si>
  <si>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Использование дополнительных лестниц и различных приспособлений</t>
  </si>
  <si>
    <t>п.12</t>
  </si>
  <si>
    <t>Крыши</t>
  </si>
  <si>
    <t>п.13</t>
  </si>
  <si>
    <t>Планы кровли со вскрытиями</t>
  </si>
  <si>
    <t>п.9</t>
  </si>
  <si>
    <t>Совмещенные покрытия или крыши</t>
  </si>
  <si>
    <t>п.10</t>
  </si>
  <si>
    <t>Кровля</t>
  </si>
  <si>
    <t>п. 6</t>
  </si>
  <si>
    <t>п.7</t>
  </si>
  <si>
    <t>Ремонт кровли и ограждающих конструкций</t>
  </si>
  <si>
    <r>
      <t xml:space="preserve">Стоимость проведения государственной экспертизы  </t>
    </r>
    <r>
      <rPr>
        <sz val="11"/>
        <color theme="1"/>
        <rFont val="Calibri"/>
        <family val="2"/>
        <charset val="204"/>
        <scheme val="minor"/>
      </rPr>
      <t>постановление № 145 от 05.03.2007г. (базовая цена)</t>
    </r>
  </si>
  <si>
    <t>Индекс пересчета в текущие цены на 2015 год</t>
  </si>
  <si>
    <t>Итого в текущих ценах</t>
  </si>
  <si>
    <t>письмо 14.12.15 г.
№ 40538-ЕС/05
на 4кв. 2015</t>
  </si>
  <si>
    <t>Таблица № 1 п.1.4</t>
  </si>
  <si>
    <r>
      <t xml:space="preserve">Расчёт начальной (максимальной) цены на разработку  проектной документации на капитальный ремонт фасада и крыши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88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</si>
  <si>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(200+0.006*13300)*1000;  V=13300м³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</si>
</sst>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2" fontId="0" fillId="0" borderId="0" xfId="0" applyNumberFormat="1"/>
    <xf numFmtId="3" fontId="0" fillId="0" borderId="0" xfId="0" applyNumberFormat="1" applyFont="1"/>
    <xf numFmtId="0" fontId="7" fillId="0" borderId="0" xfId="0" applyFont="1" applyAlignment="1">
      <alignment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7"/>
  <sheetViews>
    <sheetView tabSelected="1" workbookViewId="0">
      <selection activeCell="E115" sqref="E115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46" t="s">
        <v>74</v>
      </c>
      <c r="C2" s="46"/>
      <c r="D2" s="46"/>
      <c r="E2" s="46"/>
      <c r="F2" s="46"/>
      <c r="G2" s="46"/>
      <c r="H2" s="46"/>
      <c r="I2" s="46"/>
      <c r="J2" s="46"/>
    </row>
    <row r="3" spans="2:11" ht="29.4" customHeight="1" x14ac:dyDescent="0.3">
      <c r="B3" s="46"/>
      <c r="C3" s="46"/>
      <c r="D3" s="46"/>
      <c r="E3" s="46"/>
      <c r="F3" s="46"/>
      <c r="G3" s="46"/>
      <c r="H3" s="46"/>
      <c r="I3" s="46"/>
      <c r="J3" s="46"/>
    </row>
    <row r="5" spans="2:11" x14ac:dyDescent="0.3">
      <c r="B5" s="49" t="s">
        <v>0</v>
      </c>
      <c r="C5" s="49"/>
      <c r="D5" s="49"/>
      <c r="E5" s="49"/>
      <c r="F5" s="49"/>
      <c r="G5" s="49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45</v>
      </c>
      <c r="D7" s="24"/>
      <c r="E7" s="24"/>
      <c r="F7" s="24"/>
      <c r="G7" s="26">
        <v>13300</v>
      </c>
      <c r="H7" s="24" t="s">
        <v>14</v>
      </c>
      <c r="I7" s="25"/>
    </row>
    <row r="8" spans="2:11" ht="38.4" customHeight="1" x14ac:dyDescent="0.3">
      <c r="B8" s="50" t="s">
        <v>1</v>
      </c>
      <c r="C8" s="50"/>
      <c r="D8" s="50"/>
      <c r="E8" s="50"/>
      <c r="F8" s="50"/>
      <c r="G8" s="50"/>
      <c r="H8" s="50"/>
      <c r="I8" s="50"/>
      <c r="K8" s="23"/>
    </row>
    <row r="9" spans="2:11" ht="28.8" x14ac:dyDescent="0.3">
      <c r="B9" s="2" t="s">
        <v>2</v>
      </c>
      <c r="C9" s="41" t="s">
        <v>3</v>
      </c>
      <c r="D9" s="41"/>
      <c r="E9" s="41"/>
      <c r="F9" s="41"/>
      <c r="H9" s="9"/>
      <c r="I9" s="11">
        <v>2</v>
      </c>
    </row>
    <row r="10" spans="2:11" ht="28.8" x14ac:dyDescent="0.3">
      <c r="B10" s="2" t="s">
        <v>4</v>
      </c>
      <c r="C10" s="41" t="s">
        <v>5</v>
      </c>
      <c r="D10" s="41"/>
      <c r="E10" s="41"/>
      <c r="F10" s="41"/>
      <c r="H10" s="9"/>
      <c r="I10" s="11">
        <v>2</v>
      </c>
    </row>
    <row r="11" spans="2:11" ht="29.4" customHeight="1" x14ac:dyDescent="0.3">
      <c r="B11" s="4" t="s">
        <v>6</v>
      </c>
      <c r="C11" s="47" t="s">
        <v>7</v>
      </c>
      <c r="D11" s="47"/>
      <c r="E11" s="47"/>
      <c r="F11" s="47"/>
      <c r="G11" s="47"/>
      <c r="H11" s="9"/>
      <c r="I11" s="10">
        <v>263.2</v>
      </c>
      <c r="J11" s="3" t="s">
        <v>8</v>
      </c>
    </row>
    <row r="12" spans="2:11" x14ac:dyDescent="0.3">
      <c r="B12" s="42" t="s">
        <v>9</v>
      </c>
      <c r="C12" s="42"/>
      <c r="D12" s="42"/>
      <c r="E12" s="42"/>
      <c r="F12" s="42"/>
    </row>
    <row r="13" spans="2:11" x14ac:dyDescent="0.3">
      <c r="B13" s="48" t="s">
        <v>10</v>
      </c>
      <c r="C13" s="48"/>
      <c r="D13" s="48"/>
      <c r="E13" s="48"/>
      <c r="F13" s="48"/>
      <c r="G13" s="48"/>
      <c r="H13" s="10"/>
      <c r="I13" s="10">
        <f>G7*I11/100</f>
        <v>35005.599999999999</v>
      </c>
      <c r="J13" t="s">
        <v>15</v>
      </c>
    </row>
    <row r="14" spans="2:11" ht="17.399999999999999" customHeight="1" x14ac:dyDescent="0.3">
      <c r="B14" t="s">
        <v>12</v>
      </c>
      <c r="C14" s="41" t="s">
        <v>11</v>
      </c>
      <c r="D14" s="41"/>
      <c r="E14" s="41"/>
      <c r="F14" s="41"/>
      <c r="G14" s="41"/>
      <c r="H14" s="7"/>
    </row>
    <row r="15" spans="2:11" ht="16.2" customHeight="1" x14ac:dyDescent="0.3">
      <c r="B15" t="s">
        <v>58</v>
      </c>
      <c r="C15" s="5" t="s">
        <v>59</v>
      </c>
      <c r="D15" s="5"/>
      <c r="E15" s="5"/>
      <c r="F15" s="5"/>
      <c r="G15" s="5">
        <v>10.59</v>
      </c>
      <c r="H15" s="11" t="s">
        <v>13</v>
      </c>
      <c r="I15" s="11">
        <f>I13*G15/100</f>
        <v>3707.09</v>
      </c>
      <c r="J15" t="s">
        <v>20</v>
      </c>
    </row>
    <row r="16" spans="2:11" ht="16.2" customHeight="1" x14ac:dyDescent="0.3">
      <c r="B16" t="s">
        <v>60</v>
      </c>
      <c r="C16" s="5" t="s">
        <v>61</v>
      </c>
      <c r="D16" s="5"/>
      <c r="E16" s="5"/>
      <c r="F16" s="5"/>
      <c r="G16" s="5">
        <v>1.18</v>
      </c>
      <c r="H16" s="11" t="s">
        <v>13</v>
      </c>
      <c r="I16" s="11">
        <f>I13*G16/100</f>
        <v>413.07</v>
      </c>
      <c r="J16" t="s">
        <v>20</v>
      </c>
    </row>
    <row r="17" spans="2:10" ht="16.2" customHeight="1" x14ac:dyDescent="0.3">
      <c r="C17" s="5" t="s">
        <v>46</v>
      </c>
      <c r="D17" s="5"/>
      <c r="E17" s="5"/>
      <c r="F17" s="5"/>
      <c r="G17" s="5"/>
      <c r="H17" s="11"/>
      <c r="I17" s="11">
        <f>SUM(I15:I16)</f>
        <v>4120.16</v>
      </c>
    </row>
    <row r="18" spans="2:10" ht="30" customHeight="1" x14ac:dyDescent="0.3">
      <c r="B18" t="s">
        <v>49</v>
      </c>
      <c r="C18" s="39" t="s">
        <v>48</v>
      </c>
      <c r="D18" s="39"/>
      <c r="E18" s="39"/>
      <c r="F18" s="39"/>
      <c r="G18" s="5">
        <v>1.25</v>
      </c>
      <c r="H18" s="11"/>
      <c r="I18" s="10">
        <f>I17*1.25</f>
        <v>5150.2</v>
      </c>
      <c r="J18" t="s">
        <v>20</v>
      </c>
    </row>
    <row r="19" spans="2:10" ht="25.8" customHeight="1" x14ac:dyDescent="0.3">
      <c r="B19" t="s">
        <v>56</v>
      </c>
      <c r="C19" s="39" t="s">
        <v>57</v>
      </c>
      <c r="D19" s="39"/>
      <c r="E19" s="39"/>
      <c r="F19" s="39"/>
      <c r="G19" s="5">
        <v>1.1499999999999999</v>
      </c>
      <c r="H19" s="11"/>
      <c r="I19" s="10">
        <f>I18*1.15</f>
        <v>5922.73</v>
      </c>
      <c r="J19" t="s">
        <v>20</v>
      </c>
    </row>
    <row r="20" spans="2:10" ht="11.4" customHeight="1" x14ac:dyDescent="0.3">
      <c r="H20" s="7"/>
    </row>
    <row r="21" spans="2:10" ht="17.399999999999999" customHeight="1" x14ac:dyDescent="0.3">
      <c r="C21" t="s">
        <v>16</v>
      </c>
      <c r="H21" s="7"/>
      <c r="I21" s="7">
        <f>I19</f>
        <v>5922.73</v>
      </c>
      <c r="J21" t="s">
        <v>20</v>
      </c>
    </row>
    <row r="22" spans="2:10" ht="37.799999999999997" customHeight="1" x14ac:dyDescent="0.3">
      <c r="B22" s="35" t="s">
        <v>72</v>
      </c>
      <c r="C22" s="41" t="s">
        <v>17</v>
      </c>
      <c r="D22" s="41"/>
      <c r="E22" s="41"/>
      <c r="F22" s="41"/>
      <c r="G22">
        <v>3.84</v>
      </c>
      <c r="H22" s="7"/>
      <c r="I22" s="7">
        <f>I21*G22</f>
        <v>22743.279999999999</v>
      </c>
      <c r="J22" t="s">
        <v>20</v>
      </c>
    </row>
    <row r="23" spans="2:10" ht="19.2" customHeight="1" x14ac:dyDescent="0.3">
      <c r="C23" s="41" t="s">
        <v>55</v>
      </c>
      <c r="D23" s="41"/>
      <c r="E23" s="41"/>
      <c r="F23" s="41"/>
      <c r="G23">
        <v>2.2999999999999998</v>
      </c>
      <c r="H23" s="7"/>
      <c r="I23" s="7">
        <f>I22*G23</f>
        <v>52309.54</v>
      </c>
      <c r="J23" t="s">
        <v>20</v>
      </c>
    </row>
    <row r="24" spans="2:10" ht="19.2" customHeight="1" x14ac:dyDescent="0.3">
      <c r="C24" s="27"/>
      <c r="D24" s="27"/>
      <c r="E24" s="27"/>
      <c r="F24" s="27"/>
      <c r="H24" s="7"/>
    </row>
    <row r="25" spans="2:10" ht="19.2" customHeight="1" x14ac:dyDescent="0.3">
      <c r="B25" s="42" t="s">
        <v>19</v>
      </c>
      <c r="C25" s="42"/>
      <c r="D25" s="42"/>
      <c r="E25" s="42"/>
      <c r="F25" s="42"/>
      <c r="H25" s="7"/>
      <c r="I25" s="12">
        <f>I23</f>
        <v>52310</v>
      </c>
      <c r="J25" t="s">
        <v>20</v>
      </c>
    </row>
    <row r="26" spans="2:10" ht="19.2" customHeight="1" x14ac:dyDescent="0.3">
      <c r="H26" s="7"/>
    </row>
    <row r="27" spans="2:10" x14ac:dyDescent="0.3">
      <c r="B27" s="42" t="s">
        <v>21</v>
      </c>
      <c r="C27" s="42"/>
      <c r="D27" s="42"/>
      <c r="E27" s="42"/>
      <c r="F27" s="42"/>
      <c r="G27" s="42"/>
      <c r="H27" s="7"/>
    </row>
    <row r="28" spans="2:10" x14ac:dyDescent="0.3">
      <c r="H28" s="7"/>
    </row>
    <row r="29" spans="2:10" ht="32.4" customHeight="1" x14ac:dyDescent="0.3">
      <c r="B29" s="38" t="s">
        <v>1</v>
      </c>
      <c r="C29" s="38"/>
      <c r="D29" s="38"/>
      <c r="E29" s="38"/>
      <c r="F29" s="38"/>
      <c r="G29" s="38"/>
      <c r="H29" s="38"/>
      <c r="I29" s="38"/>
    </row>
    <row r="30" spans="2:10" x14ac:dyDescent="0.3">
      <c r="H30" s="7"/>
    </row>
    <row r="31" spans="2:10" ht="28.8" x14ac:dyDescent="0.3">
      <c r="B31" s="2" t="s">
        <v>2</v>
      </c>
      <c r="C31" s="41" t="s">
        <v>3</v>
      </c>
      <c r="D31" s="41"/>
      <c r="E31" s="41"/>
      <c r="F31" s="41"/>
      <c r="H31" s="9"/>
      <c r="I31" s="11">
        <v>2</v>
      </c>
    </row>
    <row r="32" spans="2:10" ht="28.8" x14ac:dyDescent="0.3">
      <c r="B32" s="2" t="s">
        <v>22</v>
      </c>
      <c r="C32" s="41" t="s">
        <v>5</v>
      </c>
      <c r="D32" s="41"/>
      <c r="E32" s="41"/>
      <c r="F32" s="41"/>
      <c r="H32" s="9"/>
      <c r="I32" s="11">
        <v>2</v>
      </c>
    </row>
    <row r="33" spans="2:10" ht="29.4" customHeight="1" x14ac:dyDescent="0.3">
      <c r="B33" s="4" t="s">
        <v>51</v>
      </c>
      <c r="C33" s="47" t="s">
        <v>50</v>
      </c>
      <c r="D33" s="47"/>
      <c r="E33" s="47"/>
      <c r="F33" s="47"/>
      <c r="G33" s="47"/>
      <c r="H33" s="9"/>
      <c r="I33" s="10">
        <v>256.60000000000002</v>
      </c>
      <c r="J33" s="3" t="s">
        <v>8</v>
      </c>
    </row>
    <row r="34" spans="2:10" x14ac:dyDescent="0.3">
      <c r="B34" s="17" t="s">
        <v>23</v>
      </c>
    </row>
    <row r="35" spans="2:10" x14ac:dyDescent="0.3">
      <c r="B35" s="48" t="s">
        <v>10</v>
      </c>
      <c r="C35" s="48"/>
      <c r="D35" s="48"/>
      <c r="E35" s="48"/>
      <c r="F35" s="48"/>
      <c r="G35" s="48"/>
      <c r="I35" s="7">
        <f>G7*I33/100</f>
        <v>34127.800000000003</v>
      </c>
      <c r="J35" t="s">
        <v>20</v>
      </c>
    </row>
    <row r="36" spans="2:10" x14ac:dyDescent="0.3">
      <c r="B36" t="s">
        <v>24</v>
      </c>
      <c r="C36" s="13" t="s">
        <v>11</v>
      </c>
    </row>
    <row r="37" spans="2:10" ht="20.399999999999999" customHeight="1" x14ac:dyDescent="0.3">
      <c r="B37" s="14" t="s">
        <v>62</v>
      </c>
      <c r="C37" s="45" t="s">
        <v>63</v>
      </c>
      <c r="D37" s="45"/>
      <c r="E37" s="45"/>
      <c r="F37" s="45"/>
      <c r="G37" s="15">
        <v>17.2</v>
      </c>
      <c r="H37" t="s">
        <v>13</v>
      </c>
      <c r="I37" s="7">
        <f>I35*G37/100</f>
        <v>5869.98</v>
      </c>
      <c r="J37" t="s">
        <v>20</v>
      </c>
    </row>
    <row r="38" spans="2:10" ht="19.2" customHeight="1" x14ac:dyDescent="0.3">
      <c r="B38" s="14" t="s">
        <v>64</v>
      </c>
      <c r="C38" s="30" t="s">
        <v>65</v>
      </c>
      <c r="D38" s="30"/>
      <c r="E38" s="30"/>
      <c r="F38" s="30"/>
      <c r="G38" s="15">
        <v>3.4</v>
      </c>
      <c r="H38" t="s">
        <v>13</v>
      </c>
      <c r="I38" s="7">
        <f>I35*G38/100</f>
        <v>1160.3499999999999</v>
      </c>
      <c r="J38" t="s">
        <v>20</v>
      </c>
    </row>
    <row r="39" spans="2:10" ht="18.600000000000001" customHeight="1" x14ac:dyDescent="0.3">
      <c r="B39" s="14"/>
      <c r="C39" s="30" t="s">
        <v>46</v>
      </c>
      <c r="D39" s="30"/>
      <c r="E39" s="30"/>
      <c r="F39" s="30"/>
      <c r="G39" s="15"/>
      <c r="I39" s="7">
        <f>SUM(I37:I38)</f>
        <v>7030.33</v>
      </c>
      <c r="J39" t="s">
        <v>20</v>
      </c>
    </row>
    <row r="40" spans="2:10" ht="30" customHeight="1" x14ac:dyDescent="0.3">
      <c r="B40" t="s">
        <v>49</v>
      </c>
      <c r="C40" s="39" t="s">
        <v>48</v>
      </c>
      <c r="D40" s="39"/>
      <c r="E40" s="39"/>
      <c r="F40" s="39"/>
      <c r="G40" s="5">
        <v>1.25</v>
      </c>
      <c r="H40" s="11"/>
      <c r="I40" s="10">
        <f>I39*1.25</f>
        <v>8787.91</v>
      </c>
      <c r="J40" t="s">
        <v>20</v>
      </c>
    </row>
    <row r="41" spans="2:10" ht="25.8" customHeight="1" x14ac:dyDescent="0.3">
      <c r="B41" t="s">
        <v>56</v>
      </c>
      <c r="C41" s="39" t="s">
        <v>57</v>
      </c>
      <c r="D41" s="39"/>
      <c r="E41" s="39"/>
      <c r="F41" s="39"/>
      <c r="G41" s="5">
        <v>1.1499999999999999</v>
      </c>
      <c r="H41" s="11"/>
      <c r="I41" s="10">
        <f>I40*1.15</f>
        <v>10106.1</v>
      </c>
      <c r="J41" t="s">
        <v>20</v>
      </c>
    </row>
    <row r="42" spans="2:10" ht="9" customHeight="1" x14ac:dyDescent="0.3"/>
    <row r="43" spans="2:10" ht="17.399999999999999" customHeight="1" x14ac:dyDescent="0.3">
      <c r="C43" t="s">
        <v>16</v>
      </c>
      <c r="H43" s="7"/>
      <c r="I43" s="7">
        <f>I41</f>
        <v>10106.1</v>
      </c>
      <c r="J43" t="s">
        <v>20</v>
      </c>
    </row>
    <row r="44" spans="2:10" ht="36.6" customHeight="1" x14ac:dyDescent="0.3">
      <c r="B44" s="35" t="s">
        <v>72</v>
      </c>
      <c r="C44" s="41" t="s">
        <v>17</v>
      </c>
      <c r="D44" s="41"/>
      <c r="E44" s="41"/>
      <c r="F44" s="41"/>
      <c r="G44">
        <v>3.84</v>
      </c>
      <c r="H44" s="7"/>
      <c r="I44" s="7">
        <f>I43*G44</f>
        <v>38807.42</v>
      </c>
      <c r="J44" t="s">
        <v>20</v>
      </c>
    </row>
    <row r="45" spans="2:10" ht="19.2" customHeight="1" x14ac:dyDescent="0.3">
      <c r="C45" s="41" t="s">
        <v>18</v>
      </c>
      <c r="D45" s="41"/>
      <c r="E45" s="41"/>
      <c r="F45" s="41"/>
      <c r="G45">
        <v>2.2999999999999998</v>
      </c>
      <c r="H45" s="7"/>
      <c r="I45" s="7">
        <f>I44*G45</f>
        <v>89257.07</v>
      </c>
      <c r="J45" t="s">
        <v>20</v>
      </c>
    </row>
    <row r="46" spans="2:10" ht="19.2" customHeight="1" x14ac:dyDescent="0.3">
      <c r="B46" s="42" t="s">
        <v>25</v>
      </c>
      <c r="C46" s="42"/>
      <c r="D46" s="42"/>
      <c r="E46" s="42"/>
      <c r="F46" s="42"/>
      <c r="H46" s="7"/>
      <c r="I46" s="12">
        <f>I45</f>
        <v>89257</v>
      </c>
      <c r="J46" t="s">
        <v>20</v>
      </c>
    </row>
    <row r="48" spans="2:10" x14ac:dyDescent="0.3">
      <c r="B48" s="42" t="s">
        <v>26</v>
      </c>
      <c r="C48" s="42"/>
      <c r="D48" s="42"/>
      <c r="E48" s="42"/>
      <c r="F48" s="42"/>
      <c r="G48" s="42"/>
      <c r="H48" s="7"/>
    </row>
    <row r="50" spans="2:10" ht="63" customHeight="1" x14ac:dyDescent="0.3">
      <c r="B50" s="38" t="s">
        <v>28</v>
      </c>
      <c r="C50" s="38"/>
      <c r="D50" s="38"/>
      <c r="E50" s="38"/>
      <c r="F50" s="38"/>
      <c r="G50" s="38"/>
      <c r="H50" s="38"/>
      <c r="I50" s="38"/>
    </row>
    <row r="51" spans="2:10" ht="28.2" x14ac:dyDescent="0.3">
      <c r="B51" s="16" t="s">
        <v>73</v>
      </c>
      <c r="C51" s="43" t="s">
        <v>29</v>
      </c>
      <c r="D51" s="43"/>
      <c r="E51" t="s">
        <v>75</v>
      </c>
      <c r="I51" s="7">
        <f>(200+0.006*G7)*1000</f>
        <v>279800</v>
      </c>
      <c r="J51" s="5" t="s">
        <v>20</v>
      </c>
    </row>
    <row r="52" spans="2:10" ht="31.2" customHeight="1" x14ac:dyDescent="0.3">
      <c r="B52" s="28" t="s">
        <v>66</v>
      </c>
      <c r="C52" s="38" t="s">
        <v>27</v>
      </c>
      <c r="D52" s="38"/>
      <c r="E52" s="38"/>
      <c r="F52" s="38"/>
      <c r="G52">
        <v>5.0999999999999996</v>
      </c>
      <c r="H52" t="s">
        <v>13</v>
      </c>
      <c r="I52" s="7">
        <f>I51*G52/100</f>
        <v>14269.8</v>
      </c>
      <c r="J52" t="s">
        <v>20</v>
      </c>
    </row>
    <row r="53" spans="2:10" ht="31.2" customHeight="1" x14ac:dyDescent="0.3">
      <c r="B53" s="28" t="s">
        <v>67</v>
      </c>
      <c r="C53" s="38" t="s">
        <v>68</v>
      </c>
      <c r="D53" s="38"/>
      <c r="E53" s="38"/>
      <c r="F53" s="38"/>
      <c r="G53">
        <v>2.1</v>
      </c>
      <c r="H53" t="s">
        <v>13</v>
      </c>
      <c r="I53" s="7">
        <f>I51*G53/100</f>
        <v>5875.8</v>
      </c>
      <c r="J53" t="s">
        <v>20</v>
      </c>
    </row>
    <row r="54" spans="2:10" ht="19.8" customHeight="1" x14ac:dyDescent="0.3">
      <c r="B54" s="28"/>
      <c r="C54" s="29" t="s">
        <v>46</v>
      </c>
      <c r="D54" s="29"/>
      <c r="E54" s="29"/>
      <c r="F54" s="29"/>
      <c r="I54" s="7">
        <f>SUM(I52:I53)</f>
        <v>20145.599999999999</v>
      </c>
      <c r="J54" t="s">
        <v>20</v>
      </c>
    </row>
    <row r="55" spans="2:10" ht="31.2" customHeight="1" x14ac:dyDescent="0.3">
      <c r="B55" s="2" t="s">
        <v>52</v>
      </c>
      <c r="C55" s="38" t="s">
        <v>53</v>
      </c>
      <c r="D55" s="38"/>
      <c r="E55" s="38"/>
      <c r="F55" s="38"/>
      <c r="G55">
        <v>1.25</v>
      </c>
      <c r="I55" s="7">
        <f>I54*G55</f>
        <v>25182</v>
      </c>
      <c r="J55" t="s">
        <v>20</v>
      </c>
    </row>
    <row r="56" spans="2:10" ht="38.4" customHeight="1" x14ac:dyDescent="0.3">
      <c r="B56" s="35" t="s">
        <v>72</v>
      </c>
      <c r="C56" s="41" t="s">
        <v>17</v>
      </c>
      <c r="D56" s="41"/>
      <c r="E56" s="41"/>
      <c r="F56" s="41"/>
      <c r="G56">
        <v>3.84</v>
      </c>
      <c r="H56" s="7"/>
      <c r="I56" s="7">
        <f>I55*G56</f>
        <v>96698.880000000005</v>
      </c>
      <c r="J56" t="s">
        <v>20</v>
      </c>
    </row>
    <row r="57" spans="2:10" ht="19.2" customHeight="1" x14ac:dyDescent="0.3">
      <c r="C57" s="41" t="s">
        <v>18</v>
      </c>
      <c r="D57" s="41"/>
      <c r="E57" s="41"/>
      <c r="F57" s="41"/>
      <c r="G57">
        <v>2.2999999999999998</v>
      </c>
      <c r="H57" s="7"/>
      <c r="I57" s="7">
        <f>I56*G57</f>
        <v>222407.42</v>
      </c>
      <c r="J57" t="s">
        <v>20</v>
      </c>
    </row>
    <row r="58" spans="2:10" ht="19.2" customHeight="1" x14ac:dyDescent="0.3">
      <c r="B58" s="42" t="s">
        <v>30</v>
      </c>
      <c r="C58" s="42"/>
      <c r="D58" s="42"/>
      <c r="E58" s="42"/>
      <c r="F58" s="42"/>
      <c r="H58" s="7"/>
      <c r="I58" s="12">
        <f>I57</f>
        <v>222407</v>
      </c>
      <c r="J58" t="s">
        <v>20</v>
      </c>
    </row>
    <row r="60" spans="2:10" x14ac:dyDescent="0.3">
      <c r="B60" s="18" t="s">
        <v>31</v>
      </c>
      <c r="C60" s="19" t="s">
        <v>32</v>
      </c>
      <c r="D60" s="20"/>
      <c r="E60" s="20"/>
      <c r="F60" s="20"/>
    </row>
    <row r="62" spans="2:10" ht="60.6" customHeight="1" x14ac:dyDescent="0.3">
      <c r="B62" s="39" t="s">
        <v>28</v>
      </c>
      <c r="C62" s="39"/>
      <c r="D62" s="39"/>
      <c r="E62" s="39"/>
      <c r="F62" s="39"/>
      <c r="G62" s="39"/>
      <c r="H62" s="39"/>
      <c r="I62" s="39"/>
    </row>
    <row r="64" spans="2:10" ht="28.2" x14ac:dyDescent="0.3">
      <c r="B64" s="16" t="s">
        <v>73</v>
      </c>
      <c r="C64" s="43" t="s">
        <v>29</v>
      </c>
      <c r="D64" s="43"/>
      <c r="E64" t="s">
        <v>75</v>
      </c>
      <c r="I64" s="7">
        <f>(200+0.006*G7)*1000</f>
        <v>279800</v>
      </c>
      <c r="J64" s="5" t="s">
        <v>20</v>
      </c>
    </row>
    <row r="65" spans="2:10" ht="31.2" customHeight="1" x14ac:dyDescent="0.3">
      <c r="B65" s="28" t="s">
        <v>66</v>
      </c>
      <c r="C65" s="38" t="s">
        <v>27</v>
      </c>
      <c r="D65" s="38"/>
      <c r="E65" s="38"/>
      <c r="F65" s="38"/>
      <c r="G65">
        <v>5.0999999999999996</v>
      </c>
      <c r="H65" t="s">
        <v>13</v>
      </c>
      <c r="I65" s="7">
        <f>I64*G65/100</f>
        <v>14269.8</v>
      </c>
      <c r="J65" t="s">
        <v>20</v>
      </c>
    </row>
    <row r="66" spans="2:10" ht="31.2" customHeight="1" x14ac:dyDescent="0.3">
      <c r="B66" s="28" t="s">
        <v>67</v>
      </c>
      <c r="C66" s="38" t="s">
        <v>68</v>
      </c>
      <c r="D66" s="38"/>
      <c r="E66" s="38"/>
      <c r="F66" s="38"/>
      <c r="G66">
        <v>2.1</v>
      </c>
      <c r="H66" t="s">
        <v>13</v>
      </c>
      <c r="I66" s="7">
        <f>I64*G66/100</f>
        <v>5875.8</v>
      </c>
      <c r="J66" t="s">
        <v>20</v>
      </c>
    </row>
    <row r="67" spans="2:10" ht="19.8" customHeight="1" x14ac:dyDescent="0.3">
      <c r="B67" s="28"/>
      <c r="C67" s="29" t="s">
        <v>46</v>
      </c>
      <c r="D67" s="29"/>
      <c r="E67" s="29"/>
      <c r="F67" s="29"/>
      <c r="I67" s="7">
        <f>SUM(I65:I66)</f>
        <v>20145.599999999999</v>
      </c>
      <c r="J67" t="s">
        <v>20</v>
      </c>
    </row>
    <row r="68" spans="2:10" ht="31.2" customHeight="1" x14ac:dyDescent="0.3">
      <c r="B68" s="2" t="s">
        <v>52</v>
      </c>
      <c r="C68" s="38" t="s">
        <v>53</v>
      </c>
      <c r="D68" s="38"/>
      <c r="E68" s="38"/>
      <c r="F68" s="38"/>
      <c r="G68">
        <v>1.25</v>
      </c>
      <c r="I68" s="7">
        <f>I67*G68</f>
        <v>25182</v>
      </c>
      <c r="J68" t="s">
        <v>20</v>
      </c>
    </row>
    <row r="69" spans="2:10" ht="16.2" customHeight="1" x14ac:dyDescent="0.3">
      <c r="B69" s="2"/>
      <c r="C69" s="1" t="s">
        <v>46</v>
      </c>
      <c r="D69" s="1"/>
      <c r="E69" s="1"/>
      <c r="F69" s="1"/>
      <c r="I69" s="7">
        <f>I68</f>
        <v>25182</v>
      </c>
      <c r="J69" t="s">
        <v>20</v>
      </c>
    </row>
    <row r="70" spans="2:10" ht="28.2" x14ac:dyDescent="0.3">
      <c r="B70" s="15" t="s">
        <v>33</v>
      </c>
      <c r="C70" s="39" t="s">
        <v>34</v>
      </c>
      <c r="D70" s="39"/>
      <c r="E70" s="39"/>
      <c r="F70" s="39"/>
      <c r="G70">
        <v>4</v>
      </c>
      <c r="H70" t="s">
        <v>13</v>
      </c>
      <c r="I70" s="7">
        <f>I69*G70/100</f>
        <v>1007.28</v>
      </c>
      <c r="J70" t="s">
        <v>20</v>
      </c>
    </row>
    <row r="71" spans="2:10" ht="36" customHeight="1" x14ac:dyDescent="0.3">
      <c r="B71" s="35" t="s">
        <v>72</v>
      </c>
      <c r="C71" s="41" t="s">
        <v>17</v>
      </c>
      <c r="D71" s="41"/>
      <c r="E71" s="41"/>
      <c r="F71" s="41"/>
      <c r="G71">
        <v>3.84</v>
      </c>
      <c r="H71" s="7"/>
      <c r="I71" s="7">
        <f>I70*G71</f>
        <v>3867.96</v>
      </c>
      <c r="J71" t="s">
        <v>20</v>
      </c>
    </row>
    <row r="72" spans="2:10" ht="19.2" customHeight="1" x14ac:dyDescent="0.3">
      <c r="C72" s="41" t="s">
        <v>18</v>
      </c>
      <c r="D72" s="41"/>
      <c r="E72" s="41"/>
      <c r="F72" s="41"/>
      <c r="G72">
        <v>2.2999999999999998</v>
      </c>
      <c r="H72" s="7"/>
      <c r="I72" s="7">
        <f>I71*G72</f>
        <v>8896.31</v>
      </c>
      <c r="J72" t="s">
        <v>20</v>
      </c>
    </row>
    <row r="73" spans="2:10" ht="19.2" customHeight="1" x14ac:dyDescent="0.3">
      <c r="B73" s="42" t="s">
        <v>35</v>
      </c>
      <c r="C73" s="42"/>
      <c r="D73" s="42"/>
      <c r="E73" s="42"/>
      <c r="F73" s="42"/>
      <c r="H73" s="7"/>
      <c r="I73" s="12">
        <f>I72</f>
        <v>8896</v>
      </c>
      <c r="J73" t="s">
        <v>20</v>
      </c>
    </row>
    <row r="75" spans="2:10" x14ac:dyDescent="0.3">
      <c r="B75" s="17" t="s">
        <v>36</v>
      </c>
    </row>
    <row r="77" spans="2:10" ht="61.95" customHeight="1" x14ac:dyDescent="0.3">
      <c r="B77" s="39" t="s">
        <v>28</v>
      </c>
      <c r="C77" s="39"/>
      <c r="D77" s="39"/>
      <c r="E77" s="39"/>
      <c r="F77" s="39"/>
      <c r="G77" s="39"/>
      <c r="H77" s="39"/>
      <c r="I77" s="39"/>
    </row>
    <row r="79" spans="2:10" ht="28.2" x14ac:dyDescent="0.3">
      <c r="B79" s="16" t="s">
        <v>73</v>
      </c>
      <c r="C79" s="43" t="s">
        <v>29</v>
      </c>
      <c r="D79" s="43"/>
      <c r="E79" t="s">
        <v>75</v>
      </c>
      <c r="I79" s="7">
        <f>(200+0.006*G7)*1000</f>
        <v>279800</v>
      </c>
      <c r="J79" s="5" t="s">
        <v>20</v>
      </c>
    </row>
    <row r="80" spans="2:10" ht="31.2" customHeight="1" x14ac:dyDescent="0.3">
      <c r="B80" s="28" t="s">
        <v>66</v>
      </c>
      <c r="C80" s="38" t="s">
        <v>27</v>
      </c>
      <c r="D80" s="38"/>
      <c r="E80" s="38"/>
      <c r="F80" s="38"/>
      <c r="G80">
        <v>5.0999999999999996</v>
      </c>
      <c r="H80" t="s">
        <v>13</v>
      </c>
      <c r="I80" s="7">
        <f>I79*G80/100</f>
        <v>14269.8</v>
      </c>
      <c r="J80" t="s">
        <v>20</v>
      </c>
    </row>
    <row r="81" spans="2:10" ht="31.2" customHeight="1" x14ac:dyDescent="0.3">
      <c r="B81" s="28" t="s">
        <v>67</v>
      </c>
      <c r="C81" s="38" t="s">
        <v>68</v>
      </c>
      <c r="D81" s="38"/>
      <c r="E81" s="38"/>
      <c r="F81" s="38"/>
      <c r="G81">
        <v>2.1</v>
      </c>
      <c r="H81" t="s">
        <v>13</v>
      </c>
      <c r="I81" s="7">
        <f>I79*G81/100</f>
        <v>5875.8</v>
      </c>
      <c r="J81" t="s">
        <v>20</v>
      </c>
    </row>
    <row r="82" spans="2:10" ht="19.8" customHeight="1" x14ac:dyDescent="0.3">
      <c r="B82" s="28"/>
      <c r="C82" s="29" t="s">
        <v>46</v>
      </c>
      <c r="D82" s="29"/>
      <c r="E82" s="29"/>
      <c r="F82" s="29"/>
      <c r="I82" s="7">
        <f>SUM(I80:I81)</f>
        <v>20145.599999999999</v>
      </c>
      <c r="J82" t="s">
        <v>20</v>
      </c>
    </row>
    <row r="83" spans="2:10" ht="31.2" customHeight="1" x14ac:dyDescent="0.3">
      <c r="B83" s="2" t="s">
        <v>52</v>
      </c>
      <c r="C83" s="38" t="s">
        <v>53</v>
      </c>
      <c r="D83" s="38"/>
      <c r="E83" s="38"/>
      <c r="F83" s="38"/>
      <c r="G83">
        <v>1.25</v>
      </c>
      <c r="I83" s="7">
        <f>I82*G83</f>
        <v>25182</v>
      </c>
      <c r="J83" t="s">
        <v>20</v>
      </c>
    </row>
    <row r="84" spans="2:10" ht="14.4" customHeight="1" x14ac:dyDescent="0.3">
      <c r="B84" s="2"/>
      <c r="C84" s="38" t="s">
        <v>47</v>
      </c>
      <c r="D84" s="38"/>
      <c r="E84" s="38"/>
      <c r="F84" s="38"/>
      <c r="I84" s="7">
        <f>I83</f>
        <v>25182</v>
      </c>
      <c r="J84" t="s">
        <v>20</v>
      </c>
    </row>
    <row r="85" spans="2:10" ht="28.2" x14ac:dyDescent="0.3">
      <c r="B85" s="15" t="s">
        <v>37</v>
      </c>
      <c r="C85" s="39" t="s">
        <v>34</v>
      </c>
      <c r="D85" s="39"/>
      <c r="E85" s="39"/>
      <c r="F85" s="39"/>
      <c r="G85">
        <v>5</v>
      </c>
      <c r="H85" t="s">
        <v>13</v>
      </c>
      <c r="I85" s="7">
        <f>I84*G85/100</f>
        <v>1259.0999999999999</v>
      </c>
      <c r="J85" t="s">
        <v>20</v>
      </c>
    </row>
    <row r="86" spans="2:10" ht="35.4" customHeight="1" x14ac:dyDescent="0.3">
      <c r="B86" s="35" t="s">
        <v>72</v>
      </c>
      <c r="C86" s="41" t="s">
        <v>17</v>
      </c>
      <c r="D86" s="41"/>
      <c r="E86" s="41"/>
      <c r="F86" s="41"/>
      <c r="G86">
        <v>3.84</v>
      </c>
      <c r="H86" s="7"/>
      <c r="I86" s="7">
        <f>I85*G86</f>
        <v>4834.9399999999996</v>
      </c>
      <c r="J86" t="s">
        <v>20</v>
      </c>
    </row>
    <row r="87" spans="2:10" ht="19.2" customHeight="1" x14ac:dyDescent="0.3">
      <c r="C87" s="41" t="s">
        <v>18</v>
      </c>
      <c r="D87" s="41"/>
      <c r="E87" s="41"/>
      <c r="F87" s="41"/>
      <c r="G87">
        <v>2.2999999999999998</v>
      </c>
      <c r="H87" s="7"/>
      <c r="I87" s="7">
        <f>I86*G87</f>
        <v>11120.36</v>
      </c>
      <c r="J87" t="s">
        <v>20</v>
      </c>
    </row>
    <row r="88" spans="2:10" ht="19.2" customHeight="1" x14ac:dyDescent="0.3">
      <c r="B88" s="42" t="s">
        <v>41</v>
      </c>
      <c r="C88" s="42"/>
      <c r="D88" s="42"/>
      <c r="E88" s="42"/>
      <c r="F88" s="42"/>
      <c r="H88" s="7"/>
      <c r="I88" s="12">
        <f>I87</f>
        <v>11120</v>
      </c>
      <c r="J88" t="s">
        <v>20</v>
      </c>
    </row>
    <row r="90" spans="2:10" ht="30.6" customHeight="1" x14ac:dyDescent="0.3">
      <c r="B90" s="44" t="s">
        <v>38</v>
      </c>
      <c r="C90" s="44"/>
      <c r="D90" s="44"/>
      <c r="E90" s="44"/>
      <c r="F90" s="44"/>
      <c r="G90" s="44"/>
      <c r="H90" s="44"/>
      <c r="I90" s="44"/>
    </row>
    <row r="92" spans="2:10" ht="63" customHeight="1" x14ac:dyDescent="0.3">
      <c r="B92" s="38" t="s">
        <v>28</v>
      </c>
      <c r="C92" s="38"/>
      <c r="D92" s="38"/>
      <c r="E92" s="38"/>
      <c r="F92" s="38"/>
      <c r="G92" s="38"/>
      <c r="H92" s="38"/>
      <c r="I92" s="38"/>
    </row>
    <row r="94" spans="2:10" ht="28.2" x14ac:dyDescent="0.3">
      <c r="B94" s="16" t="s">
        <v>73</v>
      </c>
      <c r="C94" s="43" t="s">
        <v>29</v>
      </c>
      <c r="D94" s="43"/>
      <c r="E94" t="s">
        <v>75</v>
      </c>
      <c r="I94" s="7">
        <f>(200+0.006*G7)*1000</f>
        <v>279800</v>
      </c>
      <c r="J94" s="5" t="s">
        <v>20</v>
      </c>
    </row>
    <row r="95" spans="2:10" ht="31.2" customHeight="1" x14ac:dyDescent="0.3">
      <c r="B95" s="28" t="s">
        <v>66</v>
      </c>
      <c r="C95" s="38" t="s">
        <v>27</v>
      </c>
      <c r="D95" s="38"/>
      <c r="E95" s="38"/>
      <c r="F95" s="38"/>
      <c r="G95">
        <v>5.0999999999999996</v>
      </c>
      <c r="H95" t="s">
        <v>13</v>
      </c>
      <c r="I95" s="7">
        <f>I94*G95/100</f>
        <v>14269.8</v>
      </c>
      <c r="J95" t="s">
        <v>20</v>
      </c>
    </row>
    <row r="96" spans="2:10" ht="31.2" customHeight="1" x14ac:dyDescent="0.3">
      <c r="B96" s="28" t="s">
        <v>67</v>
      </c>
      <c r="C96" s="38" t="s">
        <v>68</v>
      </c>
      <c r="D96" s="38"/>
      <c r="E96" s="38"/>
      <c r="F96" s="38"/>
      <c r="G96">
        <v>2.1</v>
      </c>
      <c r="H96" t="s">
        <v>13</v>
      </c>
      <c r="I96" s="7">
        <f>I94*G96/100</f>
        <v>5875.8</v>
      </c>
      <c r="J96" t="s">
        <v>20</v>
      </c>
    </row>
    <row r="97" spans="2:10" ht="19.8" customHeight="1" x14ac:dyDescent="0.3">
      <c r="B97" s="28"/>
      <c r="C97" s="29" t="s">
        <v>46</v>
      </c>
      <c r="D97" s="29"/>
      <c r="E97" s="29"/>
      <c r="F97" s="29"/>
      <c r="I97" s="7">
        <f>SUM(I95:I96)</f>
        <v>20145.599999999999</v>
      </c>
      <c r="J97" t="s">
        <v>20</v>
      </c>
    </row>
    <row r="98" spans="2:10" ht="31.2" customHeight="1" x14ac:dyDescent="0.3">
      <c r="B98" s="2" t="s">
        <v>52</v>
      </c>
      <c r="C98" s="38" t="s">
        <v>53</v>
      </c>
      <c r="D98" s="38"/>
      <c r="E98" s="38"/>
      <c r="F98" s="38"/>
      <c r="G98">
        <v>1.25</v>
      </c>
      <c r="I98" s="7">
        <f>I97*G98</f>
        <v>25182</v>
      </c>
      <c r="J98" t="s">
        <v>20</v>
      </c>
    </row>
    <row r="99" spans="2:10" ht="15" customHeight="1" x14ac:dyDescent="0.3">
      <c r="B99" s="2"/>
      <c r="C99" s="1" t="s">
        <v>46</v>
      </c>
      <c r="D99" s="1"/>
      <c r="E99" s="1"/>
      <c r="F99" s="1"/>
      <c r="I99" s="7">
        <f>I98</f>
        <v>25182</v>
      </c>
      <c r="J99" t="s">
        <v>20</v>
      </c>
    </row>
    <row r="100" spans="2:10" x14ac:dyDescent="0.3">
      <c r="C100" s="40" t="s">
        <v>39</v>
      </c>
      <c r="D100" s="40"/>
      <c r="E100" s="40"/>
      <c r="F100" s="40"/>
      <c r="G100">
        <v>1</v>
      </c>
      <c r="H100" t="s">
        <v>13</v>
      </c>
      <c r="I100" s="7">
        <f>I99*G100/100</f>
        <v>251.82</v>
      </c>
      <c r="J100" t="s">
        <v>20</v>
      </c>
    </row>
    <row r="101" spans="2:10" ht="39" customHeight="1" x14ac:dyDescent="0.3">
      <c r="B101" s="35" t="s">
        <v>72</v>
      </c>
      <c r="C101" s="41" t="s">
        <v>17</v>
      </c>
      <c r="D101" s="41"/>
      <c r="E101" s="41"/>
      <c r="F101" s="41"/>
      <c r="G101">
        <v>3.84</v>
      </c>
      <c r="H101" s="7"/>
      <c r="I101" s="7">
        <f>I100*G101</f>
        <v>966.99</v>
      </c>
      <c r="J101" t="s">
        <v>20</v>
      </c>
    </row>
    <row r="102" spans="2:10" ht="19.2" customHeight="1" x14ac:dyDescent="0.3">
      <c r="C102" s="41" t="s">
        <v>18</v>
      </c>
      <c r="D102" s="41"/>
      <c r="E102" s="41"/>
      <c r="F102" s="41"/>
      <c r="G102">
        <v>2.2999999999999998</v>
      </c>
      <c r="H102" s="7"/>
      <c r="I102" s="7">
        <f>I101*G102</f>
        <v>2224.08</v>
      </c>
      <c r="J102" t="s">
        <v>20</v>
      </c>
    </row>
    <row r="103" spans="2:10" ht="19.2" customHeight="1" x14ac:dyDescent="0.3">
      <c r="B103" s="42" t="s">
        <v>40</v>
      </c>
      <c r="C103" s="42"/>
      <c r="D103" s="42"/>
      <c r="E103" s="42"/>
      <c r="F103" s="42"/>
      <c r="H103" s="7"/>
      <c r="I103" s="12">
        <f>I102</f>
        <v>2224</v>
      </c>
      <c r="J103" t="s">
        <v>20</v>
      </c>
    </row>
    <row r="104" spans="2:10" ht="19.2" customHeight="1" x14ac:dyDescent="0.3">
      <c r="B104" s="31"/>
      <c r="C104" s="31"/>
      <c r="D104" s="31"/>
      <c r="E104" s="31"/>
      <c r="F104" s="31"/>
      <c r="H104" s="7"/>
      <c r="I104" s="12"/>
    </row>
    <row r="105" spans="2:10" ht="19.2" customHeight="1" x14ac:dyDescent="0.3">
      <c r="B105" s="32" t="s">
        <v>16</v>
      </c>
      <c r="C105" s="31"/>
      <c r="D105" s="31"/>
      <c r="E105" s="31"/>
      <c r="F105" s="31"/>
      <c r="H105" s="7"/>
      <c r="I105" s="12">
        <f>I21+I43+I55+I69+I85+I100</f>
        <v>67904</v>
      </c>
      <c r="J105" t="s">
        <v>20</v>
      </c>
    </row>
    <row r="106" spans="2:10" ht="34.799999999999997" customHeight="1" x14ac:dyDescent="0.3">
      <c r="B106" s="36" t="s">
        <v>69</v>
      </c>
      <c r="C106" s="36"/>
      <c r="D106" s="36"/>
      <c r="E106" s="36"/>
      <c r="F106" s="36"/>
      <c r="G106" s="33">
        <v>33.75</v>
      </c>
      <c r="H106" s="7" t="s">
        <v>13</v>
      </c>
      <c r="I106" s="34">
        <f>I105*G106/100</f>
        <v>22918</v>
      </c>
      <c r="J106" t="s">
        <v>20</v>
      </c>
    </row>
    <row r="107" spans="2:10" ht="34.799999999999997" customHeight="1" x14ac:dyDescent="0.3">
      <c r="B107" s="37" t="s">
        <v>70</v>
      </c>
      <c r="C107" s="37"/>
      <c r="D107" s="37"/>
      <c r="E107" s="37"/>
      <c r="F107" s="37"/>
      <c r="G107" s="33">
        <v>4.16</v>
      </c>
      <c r="H107" s="7"/>
      <c r="I107" s="12">
        <f>I106*G107</f>
        <v>95339</v>
      </c>
      <c r="J107" t="s">
        <v>20</v>
      </c>
    </row>
    <row r="108" spans="2:10" ht="19.2" customHeight="1" x14ac:dyDescent="0.3">
      <c r="B108" s="32" t="s">
        <v>71</v>
      </c>
      <c r="C108" s="31"/>
      <c r="D108" s="31"/>
      <c r="E108" s="31"/>
      <c r="F108" s="31"/>
      <c r="H108" s="7"/>
      <c r="I108" s="12">
        <f>I25+I46+I58+I73+I88+I103+I107</f>
        <v>481553</v>
      </c>
      <c r="J108" t="s">
        <v>20</v>
      </c>
    </row>
    <row r="109" spans="2:10" ht="19.2" customHeight="1" x14ac:dyDescent="0.3">
      <c r="B109" s="22"/>
      <c r="C109" s="22"/>
      <c r="D109" s="22"/>
      <c r="E109" s="22"/>
      <c r="F109" s="22"/>
      <c r="H109" s="7"/>
      <c r="I109" s="12"/>
    </row>
    <row r="110" spans="2:10" ht="18" customHeight="1" x14ac:dyDescent="0.3">
      <c r="B110" s="37" t="s">
        <v>54</v>
      </c>
      <c r="C110" s="37"/>
      <c r="D110" s="37"/>
      <c r="E110" s="37"/>
      <c r="F110" s="37"/>
      <c r="G110" s="37"/>
      <c r="H110" s="37"/>
      <c r="I110" s="12">
        <v>250000</v>
      </c>
      <c r="J110" t="s">
        <v>20</v>
      </c>
    </row>
    <row r="111" spans="2:10" ht="19.2" customHeight="1" x14ac:dyDescent="0.3">
      <c r="B111" s="22"/>
      <c r="C111" s="19"/>
      <c r="D111" s="20"/>
      <c r="E111" s="20"/>
      <c r="F111" s="22"/>
      <c r="H111" s="7"/>
      <c r="I111" s="12"/>
    </row>
    <row r="113" spans="2:10" x14ac:dyDescent="0.3">
      <c r="B113" s="17" t="s">
        <v>42</v>
      </c>
      <c r="C113" s="17"/>
      <c r="D113" s="17"/>
      <c r="E113" s="17"/>
      <c r="F113" s="17"/>
      <c r="G113" s="17"/>
      <c r="H113" s="17"/>
      <c r="I113" s="12">
        <f>I108+I110</f>
        <v>731553</v>
      </c>
      <c r="J113" s="17" t="s">
        <v>20</v>
      </c>
    </row>
    <row r="114" spans="2:10" x14ac:dyDescent="0.3">
      <c r="B114" s="17"/>
      <c r="C114" s="17"/>
      <c r="D114" s="17"/>
      <c r="E114" s="17"/>
      <c r="F114" s="17"/>
      <c r="G114" s="17"/>
      <c r="H114" s="17"/>
      <c r="I114" s="21"/>
      <c r="J114" s="17"/>
    </row>
    <row r="115" spans="2:10" x14ac:dyDescent="0.3">
      <c r="B115" s="17" t="s">
        <v>43</v>
      </c>
      <c r="C115" s="17"/>
      <c r="D115" s="17"/>
      <c r="E115" s="17"/>
      <c r="F115" s="17"/>
      <c r="G115" s="17">
        <v>18</v>
      </c>
      <c r="H115" s="17" t="s">
        <v>13</v>
      </c>
      <c r="I115" s="21">
        <f>I113*G115/100</f>
        <v>131679.54</v>
      </c>
      <c r="J115" s="17" t="s">
        <v>20</v>
      </c>
    </row>
    <row r="116" spans="2:10" x14ac:dyDescent="0.3">
      <c r="B116" s="17"/>
      <c r="C116" s="17"/>
      <c r="D116" s="17"/>
      <c r="E116" s="17"/>
      <c r="F116" s="17"/>
      <c r="G116" s="17"/>
      <c r="H116" s="17"/>
      <c r="I116" s="21"/>
      <c r="J116" s="17"/>
    </row>
    <row r="117" spans="2:10" s="17" customFormat="1" x14ac:dyDescent="0.3">
      <c r="B117" s="17" t="s">
        <v>44</v>
      </c>
      <c r="I117" s="21">
        <f>I113*1.18</f>
        <v>863232.54</v>
      </c>
      <c r="J117" s="17" t="s">
        <v>20</v>
      </c>
    </row>
  </sheetData>
  <mergeCells count="67">
    <mergeCell ref="B12:F12"/>
    <mergeCell ref="B13:G13"/>
    <mergeCell ref="C14:G14"/>
    <mergeCell ref="C18:F18"/>
    <mergeCell ref="C41:F41"/>
    <mergeCell ref="C40:F40"/>
    <mergeCell ref="C31:F31"/>
    <mergeCell ref="C19:F19"/>
    <mergeCell ref="B2:J3"/>
    <mergeCell ref="B48:G48"/>
    <mergeCell ref="B50:I50"/>
    <mergeCell ref="C32:F32"/>
    <mergeCell ref="C33:G33"/>
    <mergeCell ref="B35:G35"/>
    <mergeCell ref="C44:F44"/>
    <mergeCell ref="C22:F22"/>
    <mergeCell ref="C23:F23"/>
    <mergeCell ref="B25:F25"/>
    <mergeCell ref="B27:G27"/>
    <mergeCell ref="B29:I29"/>
    <mergeCell ref="B5:G5"/>
    <mergeCell ref="B8:I8"/>
    <mergeCell ref="C11:G11"/>
    <mergeCell ref="C9:F9"/>
    <mergeCell ref="C10:F10"/>
    <mergeCell ref="B73:F73"/>
    <mergeCell ref="B77:I77"/>
    <mergeCell ref="C79:D79"/>
    <mergeCell ref="B58:F58"/>
    <mergeCell ref="C45:F45"/>
    <mergeCell ref="B46:F46"/>
    <mergeCell ref="C51:D51"/>
    <mergeCell ref="C55:F55"/>
    <mergeCell ref="C68:F68"/>
    <mergeCell ref="C37:F37"/>
    <mergeCell ref="C52:F52"/>
    <mergeCell ref="C53:F53"/>
    <mergeCell ref="C65:F65"/>
    <mergeCell ref="B88:F88"/>
    <mergeCell ref="B90:I90"/>
    <mergeCell ref="B92:I92"/>
    <mergeCell ref="C94:D94"/>
    <mergeCell ref="C56:F56"/>
    <mergeCell ref="C57:F57"/>
    <mergeCell ref="C86:F86"/>
    <mergeCell ref="B62:I62"/>
    <mergeCell ref="C64:D64"/>
    <mergeCell ref="C70:F70"/>
    <mergeCell ref="C71:F71"/>
    <mergeCell ref="C72:F72"/>
    <mergeCell ref="C84:F84"/>
    <mergeCell ref="B106:F106"/>
    <mergeCell ref="B107:F107"/>
    <mergeCell ref="B110:H110"/>
    <mergeCell ref="C66:F66"/>
    <mergeCell ref="C80:F80"/>
    <mergeCell ref="C81:F81"/>
    <mergeCell ref="C95:F95"/>
    <mergeCell ref="C96:F96"/>
    <mergeCell ref="C83:F83"/>
    <mergeCell ref="C98:F98"/>
    <mergeCell ref="C85:F85"/>
    <mergeCell ref="C100:F100"/>
    <mergeCell ref="C101:F101"/>
    <mergeCell ref="C102:F102"/>
    <mergeCell ref="B103:F103"/>
    <mergeCell ref="C87:F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2015-08-19T07:16:22Z</cp:lastPrinted>
  <dcterms:created xsi:type="dcterms:W3CDTF">2015-04-08T07:16:30Z</dcterms:created>
  <dcterms:modified xsi:type="dcterms:W3CDTF">2016-02-29T11:45:17Z</dcterms:modified>
</cp:coreProperties>
</file>